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3700" windowHeight="8940" activeTab="0"/>
  </bookViews>
  <sheets>
    <sheet name="ТРАФАРЕТ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<sst xmlns="http://schemas.openxmlformats.org/spreadsheetml/2006/main" count="163" uniqueCount="118">
  <si>
    <t>Наименование субъекта РФ:</t>
  </si>
  <si>
    <t>№ строки</t>
  </si>
  <si>
    <t>Единица измерения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</si>
  <si>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</si>
  <si>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</si>
  <si>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Подушевые нормативы финансирования территориальной программы</t>
  </si>
  <si>
    <t>Стоимость территориальной программы по источникам ее финансового обеспечения</t>
  </si>
  <si>
    <t>руб.</t>
  </si>
  <si>
    <t>в %
к итогу</t>
  </si>
  <si>
    <t>за счет средств консолидиро-ванного бюджета субъекта РФ</t>
  </si>
  <si>
    <t>за счет средств ОМС</t>
  </si>
  <si>
    <t>средства ОМС</t>
  </si>
  <si>
    <r>
      <t xml:space="preserve">I. Медицинская помощь, предоставляемая за счет консолидированного бюджета субъекта Российской Федерации
</t>
    </r>
    <r>
      <rPr>
        <sz val="10"/>
        <rFont val="Times New Roman"/>
        <family val="1"/>
      </rPr>
      <t>в том числе *:</t>
    </r>
  </si>
  <si>
    <t>01</t>
  </si>
  <si>
    <t>02</t>
  </si>
  <si>
    <t>вызов</t>
  </si>
  <si>
    <t>03</t>
  </si>
  <si>
    <t>- в амбулаторных условиях</t>
  </si>
  <si>
    <t>обращение</t>
  </si>
  <si>
    <t>случай госпитализации</t>
  </si>
  <si>
    <t>койко-день</t>
  </si>
  <si>
    <t>- в дневных стационарах</t>
  </si>
  <si>
    <t>06</t>
  </si>
  <si>
    <t>07</t>
  </si>
  <si>
    <t>- скорая медицинская помощь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</si>
  <si>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</si>
  <si>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</si>
  <si>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</si>
  <si>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</si>
  <si>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</si>
  <si>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</si>
  <si>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</si>
  <si>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</si>
  <si>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</si>
  <si>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</si>
  <si>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</si>
  <si>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</si>
  <si>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III. Медицинская помощь в рамках территориальной программы ОМС:</t>
  </si>
  <si>
    <t>20</t>
  </si>
  <si>
    <t>21</t>
  </si>
  <si>
    <t>сумма строк</t>
  </si>
  <si>
    <t>22.1</t>
  </si>
  <si>
    <t>посещение  с профилактической и иными целями</t>
  </si>
  <si>
    <t>22.2</t>
  </si>
  <si>
    <t>посещение по неотложной медицинской помощи</t>
  </si>
  <si>
    <t>22.3</t>
  </si>
  <si>
    <r>
      <t>- в стационарных условиях</t>
    </r>
    <r>
      <rPr>
        <sz val="10"/>
        <rFont val="Times New Roman"/>
        <family val="1"/>
      </rPr>
      <t>, в том числе:</t>
    </r>
  </si>
  <si>
    <t>23.1</t>
  </si>
  <si>
    <t>23.2</t>
  </si>
  <si>
    <t>24</t>
  </si>
  <si>
    <t>25</t>
  </si>
  <si>
    <t>из строки 20:
1. Медицинская помощь, предоставляемая в рамках базовой программы ОМС застрахованным лицам</t>
  </si>
  <si>
    <t>26</t>
  </si>
  <si>
    <t>27</t>
  </si>
  <si>
    <t>- в стационарных условиях,                                    в том числе:</t>
  </si>
  <si>
    <t>29.1</t>
  </si>
  <si>
    <t>29.2</t>
  </si>
  <si>
    <t xml:space="preserve">       медицинская реабилитация в стационарных условиях</t>
  </si>
  <si>
    <t>29.3</t>
  </si>
  <si>
    <t xml:space="preserve">     высокотехнологичная медицинская помощь</t>
  </si>
  <si>
    <t>30</t>
  </si>
  <si>
    <t>2. Медицинская помощь по видам и заболеваниям сверх базовой программы ОМС:</t>
  </si>
  <si>
    <t>31</t>
  </si>
  <si>
    <t>32</t>
  </si>
  <si>
    <t>- в стационарных условиях,                                     в том числе:</t>
  </si>
  <si>
    <t>34.1</t>
  </si>
  <si>
    <t>34.2</t>
  </si>
  <si>
    <t xml:space="preserve">     медицинская реабилитация в стационарных условиях</t>
  </si>
  <si>
    <t>34.3</t>
  </si>
  <si>
    <t>35</t>
  </si>
  <si>
    <t>ИТОГО (сумма строк 01 + 15 + 20)</t>
  </si>
  <si>
    <t>36</t>
  </si>
  <si>
    <t>* Без учета финансовых средств консолидированного бюджета субъекта Российской Федерации на содержание медицинских организаций, работающих в системе ОМС (затраты, не вошедшие в тариф).</t>
  </si>
  <si>
    <t>05</t>
  </si>
  <si>
    <t>- скорая медицинская помощь (сумма строк 28+33)</t>
  </si>
  <si>
    <t>29.1+34.1</t>
  </si>
  <si>
    <t>29.2+34.2</t>
  </si>
  <si>
    <t>29.3+34.3</t>
  </si>
  <si>
    <t>сумма строк 30+35</t>
  </si>
  <si>
    <t>23</t>
  </si>
  <si>
    <t>28</t>
  </si>
  <si>
    <t xml:space="preserve">     медицинская реабилитация в стационарных условиях  (сумма строк 30.1+35.1)</t>
  </si>
  <si>
    <t xml:space="preserve">     высокотехнологичная медицинская помощь  (сумма строк 30.2+35.2)</t>
  </si>
  <si>
    <t>- затраты на АУП в сфере ОМС****</t>
  </si>
  <si>
    <t>30.1</t>
  </si>
  <si>
    <t>30.2</t>
  </si>
  <si>
    <t>33</t>
  </si>
  <si>
    <t>35.1</t>
  </si>
  <si>
    <t>35.2</t>
  </si>
  <si>
    <t>37</t>
  </si>
  <si>
    <t>38</t>
  </si>
  <si>
    <t>- паллиативная медицинская помощь</t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</si>
  <si>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</t>
  </si>
  <si>
    <t>**** затраты на АУП ТФОМС и СМО</t>
  </si>
  <si>
    <t>тыс. руб.</t>
  </si>
  <si>
    <t>1. скорая, в том числе скорая специализированная медицинская помощь, не включенная с территориальную программу ОМС, в том числе</t>
  </si>
  <si>
    <t>не идентифицированным и не застрахованным в системе ОМС лицам</t>
  </si>
  <si>
    <t>2. медицинская помощь в амбулаторных условиях, в том числе</t>
  </si>
  <si>
    <t>3. специализированная медицинская помощь в стационарных условиях, в том числе</t>
  </si>
  <si>
    <t>4. медицинская помощь в условиях дневного стационара, в том числе</t>
  </si>
  <si>
    <t>04</t>
  </si>
  <si>
    <t xml:space="preserve">посещение с профилактическими и иными целями </t>
  </si>
  <si>
    <t>случай лечения</t>
  </si>
  <si>
    <t>-</t>
  </si>
  <si>
    <t>7.  высокотехнологичная медицинская помощь, оказываемая в медицинских организациях субъекта РФ</t>
  </si>
  <si>
    <t>- санитарного транспорта</t>
  </si>
  <si>
    <t>- КТ</t>
  </si>
  <si>
    <t>- МРТ</t>
  </si>
  <si>
    <t>-  иного медицинского оборудования</t>
  </si>
  <si>
    <r>
      <t>II. Средства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ОМС**,</t>
    </r>
    <r>
      <rPr>
        <sz val="10"/>
        <rFont val="Times New Roman"/>
        <family val="1"/>
      </rPr>
      <t>в том числе на приобретение:</t>
    </r>
  </si>
  <si>
    <t>- в дневных стационарах (сумма строк 30 + 35)</t>
  </si>
  <si>
    <t>5. паллиативная медицинская помощь</t>
  </si>
  <si>
    <t xml:space="preserve">6. иные государственные и муниципальные услуги (работы) </t>
  </si>
  <si>
    <t>Кабардино-Балкарская Республика</t>
  </si>
  <si>
    <r>
      <t xml:space="preserve">**  указываются расходы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ОМС, сверх </t>
    </r>
    <r>
      <rPr>
        <b/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территориальной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программы ОМС</t>
    </r>
  </si>
  <si>
    <t xml:space="preserve"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</t>
  </si>
  <si>
    <t>111,,7</t>
  </si>
  <si>
    <t>Приложение №2                                                             к Программе государственных гарантий бесплатного оказания гражданам в Кабардино-Балкарской Республике медицинской помощи на 2018 год и на плановый период  2019 и 2020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</si>
</sst>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"/>
    <numFmt numFmtId="170" formatCode="0.0"/>
    <numFmt numFmtId="171" formatCode="0.000"/>
    <numFmt numFmtId="172" formatCode="#,##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left" vertical="center"/>
      <protection/>
    </xf>
    <xf numFmtId="0" fontId="6" fillId="0" borderId="0" xfId="53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top"/>
      <protection/>
    </xf>
    <xf numFmtId="0" fontId="2" fillId="0" borderId="11" xfId="53" applyNumberFormat="1" applyFont="1" applyFill="1" applyBorder="1" applyAlignment="1">
      <alignment horizontal="center" vertical="top"/>
      <protection/>
    </xf>
    <xf numFmtId="0" fontId="5" fillId="0" borderId="0" xfId="53" applyFont="1" applyFill="1" applyAlignment="1">
      <alignment horizontal="center"/>
      <protection/>
    </xf>
    <xf numFmtId="0" fontId="2" fillId="0" borderId="11" xfId="53" applyNumberFormat="1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vertical="center" wrapText="1"/>
      <protection/>
    </xf>
    <xf numFmtId="4" fontId="6" fillId="20" borderId="10" xfId="53" applyNumberFormat="1" applyFont="1" applyFill="1" applyBorder="1" applyAlignment="1">
      <alignment horizontal="right"/>
      <protection/>
    </xf>
    <xf numFmtId="4" fontId="6" fillId="0" borderId="10" xfId="53" applyNumberFormat="1" applyFont="1" applyFill="1" applyBorder="1" applyAlignment="1" applyProtection="1">
      <alignment horizontal="right"/>
      <protection locked="0"/>
    </xf>
    <xf numFmtId="4" fontId="6" fillId="24" borderId="10" xfId="53" applyNumberFormat="1" applyFont="1" applyFill="1" applyBorder="1" applyAlignment="1" applyProtection="1">
      <alignment horizontal="right"/>
      <protection/>
    </xf>
    <xf numFmtId="4" fontId="2" fillId="0" borderId="10" xfId="53" applyNumberFormat="1" applyFont="1" applyFill="1" applyBorder="1" applyAlignment="1" applyProtection="1">
      <alignment horizontal="right"/>
      <protection locked="0"/>
    </xf>
    <xf numFmtId="4" fontId="2" fillId="20" borderId="10" xfId="53" applyNumberFormat="1" applyFont="1" applyFill="1" applyBorder="1" applyAlignment="1">
      <alignment horizontal="right"/>
      <protection/>
    </xf>
    <xf numFmtId="4" fontId="2" fillId="24" borderId="10" xfId="53" applyNumberFormat="1" applyFont="1" applyFill="1" applyBorder="1" applyAlignment="1" applyProtection="1">
      <alignment horizontal="right"/>
      <protection/>
    </xf>
    <xf numFmtId="168" fontId="6" fillId="20" borderId="10" xfId="53" applyNumberFormat="1" applyFont="1" applyFill="1" applyBorder="1" applyAlignment="1">
      <alignment horizontal="right"/>
      <protection/>
    </xf>
    <xf numFmtId="168" fontId="2" fillId="0" borderId="10" xfId="53" applyNumberFormat="1" applyFont="1" applyFill="1" applyBorder="1" applyAlignment="1" applyProtection="1">
      <alignment horizontal="right"/>
      <protection locked="0"/>
    </xf>
    <xf numFmtId="168" fontId="2" fillId="20" borderId="10" xfId="53" applyNumberFormat="1" applyFont="1" applyFill="1" applyBorder="1" applyAlignment="1">
      <alignment horizontal="right"/>
      <protection/>
    </xf>
    <xf numFmtId="168" fontId="2" fillId="24" borderId="10" xfId="53" applyNumberFormat="1" applyFont="1" applyFill="1" applyBorder="1" applyAlignment="1" applyProtection="1">
      <alignment horizontal="right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53" applyNumberFormat="1" applyFont="1" applyFill="1" applyBorder="1" applyAlignment="1" applyProtection="1">
      <alignment horizontal="right"/>
      <protection locked="0"/>
    </xf>
    <xf numFmtId="169" fontId="2" fillId="24" borderId="10" xfId="53" applyNumberFormat="1" applyFont="1" applyFill="1" applyBorder="1" applyAlignment="1" applyProtection="1">
      <alignment horizontal="right"/>
      <protection/>
    </xf>
    <xf numFmtId="0" fontId="29" fillId="0" borderId="10" xfId="0" applyFont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2" fontId="29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72" fontId="2" fillId="24" borderId="10" xfId="53" applyNumberFormat="1" applyFont="1" applyFill="1" applyBorder="1" applyAlignment="1" applyProtection="1">
      <alignment horizontal="right"/>
      <protection/>
    </xf>
    <xf numFmtId="4" fontId="31" fillId="24" borderId="10" xfId="53" applyNumberFormat="1" applyFont="1" applyFill="1" applyBorder="1" applyAlignment="1" applyProtection="1">
      <alignment horizontal="right"/>
      <protection/>
    </xf>
    <xf numFmtId="4" fontId="2" fillId="20" borderId="10" xfId="53" applyNumberFormat="1" applyFont="1" applyFill="1" applyBorder="1" applyAlignment="1" applyProtection="1">
      <alignment horizontal="right"/>
      <protection/>
    </xf>
    <xf numFmtId="4" fontId="2" fillId="21" borderId="10" xfId="53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8" fillId="0" borderId="0" xfId="53" applyFont="1" applyFill="1" applyAlignment="1">
      <alignment horizontal="left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49" fontId="2" fillId="0" borderId="13" xfId="53" applyNumberFormat="1" applyFont="1" applyFill="1" applyBorder="1" applyAlignment="1">
      <alignment horizontal="left" vertical="center" wrapText="1"/>
      <protection/>
    </xf>
    <xf numFmtId="49" fontId="2" fillId="0" borderId="14" xfId="53" applyNumberFormat="1" applyFont="1" applyFill="1" applyBorder="1" applyAlignment="1">
      <alignment horizontal="left"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6" fillId="0" borderId="14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14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left" wrapText="1"/>
      <protection/>
    </xf>
    <xf numFmtId="49" fontId="2" fillId="0" borderId="11" xfId="53" applyNumberFormat="1" applyFont="1" applyFill="1" applyBorder="1" applyAlignment="1">
      <alignment horizontal="left" vertical="top" wrapText="1"/>
      <protection/>
    </xf>
    <xf numFmtId="49" fontId="2" fillId="0" borderId="13" xfId="53" applyNumberFormat="1" applyFont="1" applyFill="1" applyBorder="1" applyAlignment="1">
      <alignment horizontal="left" vertical="top" wrapText="1"/>
      <protection/>
    </xf>
    <xf numFmtId="49" fontId="2" fillId="0" borderId="14" xfId="53" applyNumberFormat="1" applyFont="1" applyFill="1" applyBorder="1" applyAlignment="1">
      <alignment horizontal="left" vertical="top" wrapText="1"/>
      <protection/>
    </xf>
    <xf numFmtId="0" fontId="2" fillId="0" borderId="0" xfId="53" applyFont="1" applyFill="1" applyAlignment="1">
      <alignment horizontal="left" wrapText="1"/>
      <protection/>
    </xf>
    <xf numFmtId="49" fontId="2" fillId="0" borderId="15" xfId="53" applyNumberFormat="1" applyFont="1" applyFill="1" applyBorder="1" applyAlignment="1">
      <alignment horizontal="left" vertical="center" wrapText="1"/>
      <protection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49" fontId="2" fillId="0" borderId="17" xfId="53" applyNumberFormat="1" applyFont="1" applyFill="1" applyBorder="1" applyAlignment="1">
      <alignment horizontal="left" vertical="center" wrapText="1"/>
      <protection/>
    </xf>
    <xf numFmtId="49" fontId="2" fillId="0" borderId="18" xfId="53" applyNumberFormat="1" applyFont="1" applyFill="1" applyBorder="1" applyAlignment="1">
      <alignment horizontal="left" vertical="center" wrapText="1"/>
      <protection/>
    </xf>
    <xf numFmtId="49" fontId="2" fillId="0" borderId="0" xfId="53" applyNumberFormat="1" applyFont="1" applyFill="1" applyBorder="1" applyAlignment="1">
      <alignment horizontal="left" vertical="center" wrapText="1"/>
      <protection/>
    </xf>
    <xf numFmtId="49" fontId="2" fillId="0" borderId="19" xfId="53" applyNumberFormat="1" applyFont="1" applyFill="1" applyBorder="1" applyAlignment="1">
      <alignment horizontal="left" vertical="center" wrapText="1"/>
      <protection/>
    </xf>
    <xf numFmtId="49" fontId="2" fillId="0" borderId="20" xfId="53" applyNumberFormat="1" applyFont="1" applyFill="1" applyBorder="1" applyAlignment="1">
      <alignment horizontal="left" vertical="center" wrapText="1"/>
      <protection/>
    </xf>
    <xf numFmtId="49" fontId="2" fillId="0" borderId="21" xfId="53" applyNumberFormat="1" applyFont="1" applyFill="1" applyBorder="1" applyAlignment="1">
      <alignment horizontal="left" vertical="center" wrapText="1"/>
      <protection/>
    </xf>
    <xf numFmtId="49" fontId="2" fillId="0" borderId="22" xfId="53" applyNumberFormat="1" applyFont="1" applyFill="1" applyBorder="1" applyAlignment="1">
      <alignment horizontal="left" vertical="center" wrapText="1"/>
      <protection/>
    </xf>
    <xf numFmtId="0" fontId="2" fillId="0" borderId="0" xfId="53" applyFont="1" applyFill="1" applyAlignment="1">
      <alignment horizontal="left" vertical="top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6" fillId="0" borderId="13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49" fontId="2" fillId="0" borderId="15" xfId="53" applyNumberFormat="1" applyFont="1" applyFill="1" applyBorder="1" applyAlignment="1">
      <alignment horizontal="left" vertical="center" wrapText="1" indent="15"/>
      <protection/>
    </xf>
    <xf numFmtId="49" fontId="2" fillId="0" borderId="16" xfId="53" applyNumberFormat="1" applyFont="1" applyFill="1" applyBorder="1" applyAlignment="1">
      <alignment horizontal="left" vertical="center" wrapText="1" indent="15"/>
      <protection/>
    </xf>
    <xf numFmtId="49" fontId="2" fillId="0" borderId="17" xfId="53" applyNumberFormat="1" applyFont="1" applyFill="1" applyBorder="1" applyAlignment="1">
      <alignment horizontal="left" vertical="center" wrapText="1" indent="15"/>
      <protection/>
    </xf>
    <xf numFmtId="0" fontId="5" fillId="0" borderId="0" xfId="53" applyFont="1" applyFill="1" applyAlignment="1">
      <alignment horizontal="center" wrapText="1"/>
      <protection/>
    </xf>
    <xf numFmtId="0" fontId="5" fillId="0" borderId="0" xfId="53" applyFont="1" applyFill="1" applyAlignment="1">
      <alignment horizontal="center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8" xfId="53" applyNumberFormat="1" applyFont="1" applyFill="1" applyBorder="1" applyAlignment="1">
      <alignment horizontal="center" vertical="center" wrapText="1"/>
      <protection/>
    </xf>
    <xf numFmtId="0" fontId="2" fillId="0" borderId="2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top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18" xfId="53" applyNumberFormat="1" applyFont="1" applyFill="1" applyBorder="1" applyAlignment="1">
      <alignment horizontal="center" vertical="center" wrapText="1"/>
      <protection/>
    </xf>
    <xf numFmtId="0" fontId="8" fillId="0" borderId="20" xfId="53" applyNumberFormat="1" applyFont="1" applyFill="1" applyBorder="1" applyAlignment="1">
      <alignment horizontal="center" vertical="center" wrapText="1"/>
      <protection/>
    </xf>
    <xf numFmtId="49" fontId="2" fillId="22" borderId="21" xfId="53" applyNumberFormat="1" applyFont="1" applyFill="1" applyBorder="1" applyAlignment="1">
      <alignment horizontal="center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23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19" xfId="53" applyNumberFormat="1" applyFont="1" applyFill="1" applyBorder="1" applyAlignment="1">
      <alignment horizontal="center" vertical="center" wrapText="1"/>
      <protection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3" applyNumberFormat="1" applyFont="1" applyFill="1" applyBorder="1" applyAlignment="1">
      <alignment horizontal="center" vertical="center" wrapText="1"/>
      <protection/>
    </xf>
    <xf numFmtId="0" fontId="7" fillId="0" borderId="22" xfId="53" applyNumberFormat="1" applyFont="1" applyFill="1" applyBorder="1" applyAlignment="1">
      <alignment horizontal="center" vertic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6" xfId="53" applyNumberFormat="1" applyFont="1" applyFill="1" applyBorder="1" applyAlignment="1">
      <alignment horizontal="center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9" fillId="0" borderId="21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49" fontId="2" fillId="0" borderId="24" xfId="53" applyNumberFormat="1" applyFont="1" applyFill="1" applyBorder="1" applyAlignment="1">
      <alignment horizontal="left" vertical="center" wrapText="1"/>
      <protection/>
    </xf>
    <xf numFmtId="49" fontId="2" fillId="0" borderId="23" xfId="53" applyNumberFormat="1" applyFont="1" applyFill="1" applyBorder="1" applyAlignment="1">
      <alignment horizontal="left" vertical="center" wrapText="1"/>
      <protection/>
    </xf>
    <xf numFmtId="49" fontId="2" fillId="0" borderId="12" xfId="53" applyNumberFormat="1" applyFont="1" applyFill="1" applyBorder="1" applyAlignment="1">
      <alignment horizontal="left" vertical="center" textRotation="90" wrapText="1"/>
      <protection/>
    </xf>
    <xf numFmtId="49" fontId="2" fillId="0" borderId="24" xfId="53" applyNumberFormat="1" applyFont="1" applyFill="1" applyBorder="1" applyAlignment="1">
      <alignment horizontal="left" vertical="center" textRotation="90" wrapText="1"/>
      <protection/>
    </xf>
    <xf numFmtId="49" fontId="2" fillId="0" borderId="23" xfId="53" applyNumberFormat="1" applyFont="1" applyFill="1" applyBorder="1" applyAlignment="1">
      <alignment horizontal="left" vertical="center" textRotation="90" wrapText="1"/>
      <protection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49" fontId="6" fillId="0" borderId="14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view="pageBreakPreview" zoomScale="60" zoomScaleNormal="90" workbookViewId="0" topLeftCell="C36">
      <selection activeCell="J1" sqref="J1:L1"/>
    </sheetView>
  </sheetViews>
  <sheetFormatPr defaultColWidth="9.140625" defaultRowHeight="15"/>
  <cols>
    <col min="1" max="1" width="9.140625" style="0" customWidth="1"/>
    <col min="3" max="3" width="62.28125" style="0" customWidth="1"/>
    <col min="4" max="4" width="9.00390625" style="0" customWidth="1"/>
    <col min="5" max="5" width="15.28125" style="0" customWidth="1"/>
    <col min="6" max="6" width="21.7109375" style="0" customWidth="1"/>
    <col min="7" max="7" width="18.7109375" style="0" customWidth="1"/>
    <col min="8" max="8" width="16.57421875" style="0" customWidth="1"/>
    <col min="9" max="9" width="13.421875" style="0" customWidth="1"/>
    <col min="10" max="10" width="16.7109375" style="0" customWidth="1"/>
    <col min="11" max="11" width="12.140625" style="0" customWidth="1"/>
    <col min="12" max="12" width="14.8515625" style="0" customWidth="1"/>
    <col min="13" max="13" width="9.28125" style="0" hidden="1" customWidth="1"/>
    <col min="14" max="14" width="0" style="0" hidden="1" customWidth="1"/>
    <col min="15" max="15" width="14.421875" style="0" customWidth="1"/>
  </cols>
  <sheetData>
    <row r="1" spans="10:12" ht="107.25" customHeight="1">
      <c r="J1" s="41" t="s">
        <v>117</v>
      </c>
      <c r="K1" s="41"/>
      <c r="L1" s="41"/>
    </row>
    <row r="2" spans="1:13" ht="30" customHeight="1">
      <c r="A2" s="82" t="s">
        <v>115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12"/>
      <c r="B4" s="12"/>
      <c r="C4" s="12"/>
      <c r="D4" s="87" t="s">
        <v>0</v>
      </c>
      <c r="E4" s="87"/>
      <c r="F4" s="87"/>
      <c r="G4" s="95" t="s">
        <v>113</v>
      </c>
      <c r="H4" s="95"/>
      <c r="I4" s="12"/>
      <c r="J4" s="12"/>
      <c r="K4" s="12"/>
      <c r="L4" s="12"/>
      <c r="M4" s="12"/>
    </row>
    <row r="5" spans="1:13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40.5" customHeight="1">
      <c r="A6" s="98"/>
      <c r="B6" s="99"/>
      <c r="C6" s="100"/>
      <c r="D6" s="84" t="s">
        <v>1</v>
      </c>
      <c r="E6" s="84" t="s">
        <v>2</v>
      </c>
      <c r="F6" s="92" t="s">
        <v>3</v>
      </c>
      <c r="G6" s="92" t="s">
        <v>4</v>
      </c>
      <c r="H6" s="88" t="s">
        <v>5</v>
      </c>
      <c r="I6" s="89"/>
      <c r="J6" s="91" t="s">
        <v>6</v>
      </c>
      <c r="K6" s="91"/>
      <c r="L6" s="91"/>
      <c r="M6" s="3"/>
    </row>
    <row r="7" spans="1:13" ht="15">
      <c r="A7" s="101"/>
      <c r="B7" s="102"/>
      <c r="C7" s="103"/>
      <c r="D7" s="85"/>
      <c r="E7" s="85"/>
      <c r="F7" s="93"/>
      <c r="G7" s="93"/>
      <c r="H7" s="88" t="s">
        <v>7</v>
      </c>
      <c r="I7" s="89"/>
      <c r="J7" s="91" t="s">
        <v>94</v>
      </c>
      <c r="K7" s="91"/>
      <c r="L7" s="96" t="s">
        <v>8</v>
      </c>
      <c r="M7" s="3"/>
    </row>
    <row r="8" spans="1:13" ht="75" customHeight="1">
      <c r="A8" s="104"/>
      <c r="B8" s="105"/>
      <c r="C8" s="106"/>
      <c r="D8" s="86"/>
      <c r="E8" s="86"/>
      <c r="F8" s="94"/>
      <c r="G8" s="94"/>
      <c r="H8" s="13" t="s">
        <v>9</v>
      </c>
      <c r="I8" s="13" t="s">
        <v>10</v>
      </c>
      <c r="J8" s="14" t="s">
        <v>9</v>
      </c>
      <c r="K8" s="14" t="s">
        <v>11</v>
      </c>
      <c r="L8" s="97"/>
      <c r="M8" s="3"/>
    </row>
    <row r="9" spans="1:13" ht="15">
      <c r="A9" s="90"/>
      <c r="B9" s="90"/>
      <c r="C9" s="90"/>
      <c r="D9" s="10">
        <v>1</v>
      </c>
      <c r="E9" s="11">
        <v>2</v>
      </c>
      <c r="F9" s="11">
        <v>3</v>
      </c>
      <c r="G9" s="11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"/>
    </row>
    <row r="10" spans="1:13" ht="45" customHeight="1">
      <c r="A10" s="73" t="s">
        <v>12</v>
      </c>
      <c r="B10" s="74"/>
      <c r="C10" s="75"/>
      <c r="D10" s="9" t="s">
        <v>13</v>
      </c>
      <c r="E10" s="9"/>
      <c r="F10" s="21"/>
      <c r="G10" s="15"/>
      <c r="H10" s="16">
        <f>H11+H13+H14+H17+H19+H21+H22</f>
        <v>1661.0533770409993</v>
      </c>
      <c r="I10" s="15"/>
      <c r="J10" s="17">
        <f>J11+J13+J14+J17+J19+J21+J22+J23</f>
        <v>1435904.2359966</v>
      </c>
      <c r="K10" s="15"/>
      <c r="L10" s="17">
        <f>ROUND(J10/(J59+K59),2)</f>
        <v>0.15</v>
      </c>
      <c r="M10" s="4"/>
    </row>
    <row r="11" spans="1:14" ht="15" customHeight="1">
      <c r="A11" s="46" t="s">
        <v>95</v>
      </c>
      <c r="B11" s="47"/>
      <c r="C11" s="48"/>
      <c r="D11" s="7" t="s">
        <v>14</v>
      </c>
      <c r="E11" s="7" t="s">
        <v>15</v>
      </c>
      <c r="F11" s="31">
        <v>0.069</v>
      </c>
      <c r="G11" s="31">
        <v>1519.3</v>
      </c>
      <c r="H11" s="18">
        <v>104.83170000000001</v>
      </c>
      <c r="I11" s="19"/>
      <c r="J11" s="18">
        <v>90622.18239180002</v>
      </c>
      <c r="K11" s="19"/>
      <c r="L11" s="19"/>
      <c r="M11" s="4">
        <v>69453.7</v>
      </c>
      <c r="N11">
        <f>M11/3*4</f>
        <v>92604.93333333333</v>
      </c>
    </row>
    <row r="12" spans="1:14" ht="15" customHeight="1">
      <c r="A12" s="76" t="s">
        <v>96</v>
      </c>
      <c r="B12" s="77"/>
      <c r="C12" s="78"/>
      <c r="D12" s="7" t="s">
        <v>16</v>
      </c>
      <c r="E12" s="27" t="s">
        <v>15</v>
      </c>
      <c r="F12" s="31">
        <v>0.04</v>
      </c>
      <c r="G12" s="32">
        <v>1204.1</v>
      </c>
      <c r="H12" s="31">
        <v>48.164</v>
      </c>
      <c r="I12" s="19"/>
      <c r="J12" s="18">
        <v>41635.562456</v>
      </c>
      <c r="K12" s="19"/>
      <c r="L12" s="19"/>
      <c r="M12" s="4"/>
      <c r="N12">
        <f aca="true" t="shared" si="0" ref="N12:N22">M12/3*4</f>
        <v>0</v>
      </c>
    </row>
    <row r="13" spans="1:14" ht="54.75" customHeight="1">
      <c r="A13" s="60" t="s">
        <v>97</v>
      </c>
      <c r="B13" s="61"/>
      <c r="C13" s="62"/>
      <c r="D13" s="7" t="s">
        <v>100</v>
      </c>
      <c r="E13" s="8" t="s">
        <v>101</v>
      </c>
      <c r="F13" s="31">
        <v>0.7</v>
      </c>
      <c r="G13" s="31">
        <v>357.2</v>
      </c>
      <c r="H13" s="18">
        <v>250.04</v>
      </c>
      <c r="I13" s="19"/>
      <c r="J13" s="18">
        <v>216148.07815999998</v>
      </c>
      <c r="K13" s="19"/>
      <c r="L13" s="19"/>
      <c r="M13" s="4">
        <v>142989.8</v>
      </c>
      <c r="N13">
        <f t="shared" si="0"/>
        <v>190653.06666666665</v>
      </c>
    </row>
    <row r="14" spans="1:14" ht="15">
      <c r="A14" s="66"/>
      <c r="B14" s="67"/>
      <c r="C14" s="68"/>
      <c r="D14" s="7" t="s">
        <v>73</v>
      </c>
      <c r="E14" s="8" t="s">
        <v>18</v>
      </c>
      <c r="F14" s="31">
        <v>0.2</v>
      </c>
      <c r="G14" s="32">
        <v>1044.9</v>
      </c>
      <c r="H14" s="18">
        <v>208.98000000000005</v>
      </c>
      <c r="I14" s="19"/>
      <c r="J14" s="18">
        <v>180653.59692000004</v>
      </c>
      <c r="K14" s="19"/>
      <c r="L14" s="19"/>
      <c r="M14" s="4">
        <v>113882.7</v>
      </c>
      <c r="N14">
        <f t="shared" si="0"/>
        <v>151843.6</v>
      </c>
    </row>
    <row r="15" spans="1:14" ht="38.25" customHeight="1">
      <c r="A15" s="107" t="s">
        <v>96</v>
      </c>
      <c r="B15" s="108"/>
      <c r="C15" s="109"/>
      <c r="D15" s="7" t="s">
        <v>22</v>
      </c>
      <c r="E15" s="27" t="s">
        <v>101</v>
      </c>
      <c r="F15" s="31"/>
      <c r="G15" s="31"/>
      <c r="H15" s="31"/>
      <c r="I15" s="19"/>
      <c r="J15" s="18">
        <v>0</v>
      </c>
      <c r="K15" s="19"/>
      <c r="L15" s="19"/>
      <c r="M15" s="4"/>
      <c r="N15">
        <f t="shared" si="0"/>
        <v>0</v>
      </c>
    </row>
    <row r="16" spans="1:14" ht="25.5" customHeight="1">
      <c r="A16" s="110"/>
      <c r="B16" s="111"/>
      <c r="C16" s="112"/>
      <c r="D16" s="7" t="s">
        <v>23</v>
      </c>
      <c r="E16" s="27" t="s">
        <v>18</v>
      </c>
      <c r="F16" s="31"/>
      <c r="G16" s="31"/>
      <c r="H16" s="31"/>
      <c r="I16" s="19"/>
      <c r="J16" s="18">
        <v>0</v>
      </c>
      <c r="K16" s="19"/>
      <c r="L16" s="19"/>
      <c r="N16">
        <f t="shared" si="0"/>
        <v>0</v>
      </c>
    </row>
    <row r="17" spans="1:14" ht="30.75" customHeight="1">
      <c r="A17" s="43" t="s">
        <v>98</v>
      </c>
      <c r="B17" s="44"/>
      <c r="C17" s="45"/>
      <c r="D17" s="7" t="s">
        <v>25</v>
      </c>
      <c r="E17" s="8" t="s">
        <v>19</v>
      </c>
      <c r="F17" s="31">
        <v>0.015</v>
      </c>
      <c r="G17" s="32">
        <v>52870</v>
      </c>
      <c r="H17" s="31">
        <v>793.05</v>
      </c>
      <c r="I17" s="19"/>
      <c r="J17" s="18">
        <v>685555.2446999999</v>
      </c>
      <c r="K17" s="19"/>
      <c r="L17" s="19"/>
      <c r="M17" s="33">
        <v>355760.8</v>
      </c>
      <c r="N17">
        <f t="shared" si="0"/>
        <v>474347.73333333334</v>
      </c>
    </row>
    <row r="18" spans="1:14" ht="15" customHeight="1">
      <c r="A18" s="70" t="s">
        <v>96</v>
      </c>
      <c r="B18" s="71"/>
      <c r="C18" s="72"/>
      <c r="D18" s="7" t="s">
        <v>26</v>
      </c>
      <c r="E18" s="27" t="s">
        <v>19</v>
      </c>
      <c r="F18" s="31"/>
      <c r="G18" s="31"/>
      <c r="H18" s="31">
        <v>0</v>
      </c>
      <c r="I18" s="19"/>
      <c r="J18" s="18">
        <v>0</v>
      </c>
      <c r="K18" s="19"/>
      <c r="L18" s="19"/>
      <c r="N18">
        <f t="shared" si="0"/>
        <v>0</v>
      </c>
    </row>
    <row r="19" spans="1:14" ht="15" customHeight="1">
      <c r="A19" s="43" t="s">
        <v>99</v>
      </c>
      <c r="B19" s="44"/>
      <c r="C19" s="45"/>
      <c r="D19" s="7" t="s">
        <v>27</v>
      </c>
      <c r="E19" s="8" t="s">
        <v>102</v>
      </c>
      <c r="F19" s="31">
        <v>0.003</v>
      </c>
      <c r="G19" s="32">
        <v>9957.9</v>
      </c>
      <c r="H19" s="34">
        <v>29.8737</v>
      </c>
      <c r="I19" s="19"/>
      <c r="J19" s="18">
        <v>25824.4394598</v>
      </c>
      <c r="K19" s="19"/>
      <c r="L19" s="19"/>
      <c r="M19">
        <v>8726.4</v>
      </c>
      <c r="N19">
        <f t="shared" si="0"/>
        <v>11635.199999999999</v>
      </c>
    </row>
    <row r="20" spans="1:14" ht="38.25" customHeight="1">
      <c r="A20" s="70" t="s">
        <v>96</v>
      </c>
      <c r="B20" s="71"/>
      <c r="C20" s="72"/>
      <c r="D20" s="7" t="s">
        <v>28</v>
      </c>
      <c r="E20" s="27" t="s">
        <v>102</v>
      </c>
      <c r="F20" s="31"/>
      <c r="G20" s="31"/>
      <c r="H20" s="31"/>
      <c r="I20" s="19"/>
      <c r="J20" s="18">
        <v>0</v>
      </c>
      <c r="K20" s="19"/>
      <c r="L20" s="19"/>
      <c r="N20">
        <f t="shared" si="0"/>
        <v>0</v>
      </c>
    </row>
    <row r="21" spans="1:14" ht="15">
      <c r="A21" s="43" t="s">
        <v>111</v>
      </c>
      <c r="B21" s="44"/>
      <c r="C21" s="45"/>
      <c r="D21" s="7" t="s">
        <v>29</v>
      </c>
      <c r="E21" s="8" t="s">
        <v>20</v>
      </c>
      <c r="F21" s="31">
        <v>0.025</v>
      </c>
      <c r="G21" s="32">
        <v>1929.9</v>
      </c>
      <c r="H21" s="31">
        <v>48.2475</v>
      </c>
      <c r="I21" s="19"/>
      <c r="J21" s="18">
        <v>41707.744365000006</v>
      </c>
      <c r="K21" s="19"/>
      <c r="L21" s="19"/>
      <c r="M21">
        <v>10233.7</v>
      </c>
      <c r="N21">
        <f t="shared" si="0"/>
        <v>13644.933333333334</v>
      </c>
    </row>
    <row r="22" spans="1:14" ht="15">
      <c r="A22" s="43" t="s">
        <v>112</v>
      </c>
      <c r="B22" s="44"/>
      <c r="C22" s="45"/>
      <c r="D22" s="7" t="s">
        <v>30</v>
      </c>
      <c r="E22" s="7" t="s">
        <v>103</v>
      </c>
      <c r="F22" s="23"/>
      <c r="G22" s="19"/>
      <c r="H22" s="18">
        <v>226.03047704099927</v>
      </c>
      <c r="I22" s="19"/>
      <c r="J22" s="18">
        <v>195392.94999999998</v>
      </c>
      <c r="K22" s="19"/>
      <c r="L22" s="19"/>
      <c r="M22" s="33">
        <v>284741.1</v>
      </c>
      <c r="N22">
        <f t="shared" si="0"/>
        <v>379654.8</v>
      </c>
    </row>
    <row r="23" spans="1:12" ht="35.25" customHeight="1">
      <c r="A23" s="43" t="s">
        <v>104</v>
      </c>
      <c r="B23" s="44"/>
      <c r="C23" s="45"/>
      <c r="D23" s="7" t="s">
        <v>31</v>
      </c>
      <c r="E23" s="8" t="s">
        <v>19</v>
      </c>
      <c r="F23" s="29"/>
      <c r="G23" s="29"/>
      <c r="H23" s="18"/>
      <c r="I23" s="19"/>
      <c r="J23" s="18"/>
      <c r="K23" s="19"/>
      <c r="L23" s="19"/>
    </row>
    <row r="24" spans="1:13" ht="42" customHeight="1">
      <c r="A24" s="119" t="s">
        <v>109</v>
      </c>
      <c r="B24" s="120"/>
      <c r="C24" s="121"/>
      <c r="D24" s="9" t="s">
        <v>32</v>
      </c>
      <c r="E24" s="9"/>
      <c r="F24" s="21"/>
      <c r="G24" s="15"/>
      <c r="H24" s="16">
        <v>10.790498973918798</v>
      </c>
      <c r="I24" s="15"/>
      <c r="J24" s="17">
        <v>9327.89</v>
      </c>
      <c r="K24" s="15"/>
      <c r="L24" s="17">
        <v>0</v>
      </c>
      <c r="M24">
        <v>36779.2</v>
      </c>
    </row>
    <row r="25" spans="1:12" ht="15" customHeight="1">
      <c r="A25" s="43" t="s">
        <v>105</v>
      </c>
      <c r="B25" s="44"/>
      <c r="C25" s="45"/>
      <c r="D25" s="7" t="s">
        <v>33</v>
      </c>
      <c r="E25" s="7" t="s">
        <v>103</v>
      </c>
      <c r="F25" s="23"/>
      <c r="G25" s="19"/>
      <c r="H25" s="18"/>
      <c r="I25" s="19"/>
      <c r="J25" s="18"/>
      <c r="K25" s="19"/>
      <c r="L25" s="19"/>
    </row>
    <row r="26" spans="1:12" ht="15" customHeight="1">
      <c r="A26" s="43" t="s">
        <v>106</v>
      </c>
      <c r="B26" s="44"/>
      <c r="C26" s="45"/>
      <c r="D26" s="7" t="s">
        <v>34</v>
      </c>
      <c r="E26" s="7" t="s">
        <v>103</v>
      </c>
      <c r="F26" s="23"/>
      <c r="G26" s="19"/>
      <c r="H26" s="18"/>
      <c r="I26" s="19"/>
      <c r="J26" s="18"/>
      <c r="K26" s="19"/>
      <c r="L26" s="19"/>
    </row>
    <row r="27" spans="1:12" ht="18" customHeight="1">
      <c r="A27" s="43" t="s">
        <v>107</v>
      </c>
      <c r="B27" s="44"/>
      <c r="C27" s="45"/>
      <c r="D27" s="7" t="s">
        <v>35</v>
      </c>
      <c r="E27" s="8" t="s">
        <v>103</v>
      </c>
      <c r="F27" s="23"/>
      <c r="G27" s="19"/>
      <c r="H27" s="18"/>
      <c r="I27" s="19"/>
      <c r="J27" s="18"/>
      <c r="K27" s="19"/>
      <c r="L27" s="19"/>
    </row>
    <row r="28" spans="1:12" ht="25.5" customHeight="1">
      <c r="A28" s="43" t="s">
        <v>108</v>
      </c>
      <c r="B28" s="44"/>
      <c r="C28" s="45"/>
      <c r="D28" s="7" t="s">
        <v>36</v>
      </c>
      <c r="E28" s="8" t="s">
        <v>103</v>
      </c>
      <c r="F28" s="23"/>
      <c r="G28" s="19"/>
      <c r="H28" s="18">
        <v>10.790498973918798</v>
      </c>
      <c r="I28" s="19"/>
      <c r="J28" s="18">
        <v>9327.89</v>
      </c>
      <c r="K28" s="19"/>
      <c r="L28" s="19"/>
    </row>
    <row r="29" spans="1:12" ht="21" customHeight="1">
      <c r="A29" s="49" t="s">
        <v>37</v>
      </c>
      <c r="B29" s="50"/>
      <c r="C29" s="51"/>
      <c r="D29" s="9" t="s">
        <v>38</v>
      </c>
      <c r="E29" s="9"/>
      <c r="F29" s="23"/>
      <c r="G29" s="19"/>
      <c r="H29" s="19"/>
      <c r="I29" s="36">
        <f>I30+I31+I32+I33+I34+I37+I39</f>
        <v>10739.2050052958</v>
      </c>
      <c r="J29" s="19"/>
      <c r="K29" s="37">
        <f>K30+K31+K32+K33+K34+K37+K39</f>
        <v>8081069.2</v>
      </c>
      <c r="L29" s="20">
        <f>ROUND(K29/(J59+K59),2)</f>
        <v>0.85</v>
      </c>
    </row>
    <row r="30" spans="1:12" ht="22.5" customHeight="1">
      <c r="A30" s="43" t="s">
        <v>74</v>
      </c>
      <c r="B30" s="44"/>
      <c r="C30" s="45"/>
      <c r="D30" s="7" t="s">
        <v>39</v>
      </c>
      <c r="E30" s="7" t="s">
        <v>15</v>
      </c>
      <c r="F30" s="24">
        <v>0.3</v>
      </c>
      <c r="G30" s="18">
        <v>2224.6</v>
      </c>
      <c r="H30" s="19"/>
      <c r="I30" s="36">
        <f aca="true" t="shared" si="1" ref="I30:I37">K30/752483*1000</f>
        <v>667.379993966641</v>
      </c>
      <c r="J30" s="19"/>
      <c r="K30" s="20">
        <v>502192.1</v>
      </c>
      <c r="L30" s="19">
        <f>L39+L34</f>
        <v>0</v>
      </c>
    </row>
    <row r="31" spans="1:13" ht="51">
      <c r="A31" s="113" t="s">
        <v>17</v>
      </c>
      <c r="B31" s="116" t="s">
        <v>40</v>
      </c>
      <c r="C31" s="25" t="s">
        <v>75</v>
      </c>
      <c r="D31" s="7" t="s">
        <v>41</v>
      </c>
      <c r="E31" s="28" t="s">
        <v>42</v>
      </c>
      <c r="F31" s="24">
        <v>2.35</v>
      </c>
      <c r="G31" s="18">
        <v>452.5</v>
      </c>
      <c r="H31" s="38"/>
      <c r="I31" s="36">
        <f t="shared" si="1"/>
        <v>1063.3749865445466</v>
      </c>
      <c r="J31" s="38"/>
      <c r="K31" s="20">
        <v>800171.6</v>
      </c>
      <c r="L31" s="19"/>
      <c r="M31" s="4"/>
    </row>
    <row r="32" spans="1:13" ht="51">
      <c r="A32" s="114"/>
      <c r="B32" s="117"/>
      <c r="C32" s="25" t="s">
        <v>76</v>
      </c>
      <c r="D32" s="7" t="s">
        <v>43</v>
      </c>
      <c r="E32" s="28" t="s">
        <v>44</v>
      </c>
      <c r="F32" s="24">
        <v>0.56</v>
      </c>
      <c r="G32" s="18">
        <v>579.3</v>
      </c>
      <c r="H32" s="38"/>
      <c r="I32" s="36">
        <f t="shared" si="1"/>
        <v>324.40799327027986</v>
      </c>
      <c r="J32" s="38"/>
      <c r="K32" s="20">
        <v>244111.5</v>
      </c>
      <c r="L32" s="19"/>
      <c r="M32" s="4"/>
    </row>
    <row r="33" spans="1:13" ht="15">
      <c r="A33" s="115"/>
      <c r="B33" s="118"/>
      <c r="C33" s="25" t="s">
        <v>77</v>
      </c>
      <c r="D33" s="7" t="s">
        <v>45</v>
      </c>
      <c r="E33" s="28" t="s">
        <v>18</v>
      </c>
      <c r="F33" s="24">
        <v>1.98</v>
      </c>
      <c r="G33" s="18">
        <v>1267.7</v>
      </c>
      <c r="H33" s="19"/>
      <c r="I33" s="36">
        <f t="shared" si="1"/>
        <v>2510.0459412372106</v>
      </c>
      <c r="J33" s="19"/>
      <c r="K33" s="20">
        <v>1888766.9</v>
      </c>
      <c r="L33" s="19"/>
      <c r="M33" s="4"/>
    </row>
    <row r="34" spans="1:15" ht="38.25" customHeight="1">
      <c r="A34" s="26" t="s">
        <v>46</v>
      </c>
      <c r="B34" s="43" t="s">
        <v>78</v>
      </c>
      <c r="C34" s="45"/>
      <c r="D34" s="7" t="s">
        <v>79</v>
      </c>
      <c r="E34" s="8" t="s">
        <v>19</v>
      </c>
      <c r="F34" s="30">
        <v>0.17235</v>
      </c>
      <c r="G34" s="18">
        <v>29910.7</v>
      </c>
      <c r="H34" s="19"/>
      <c r="I34" s="36">
        <f t="shared" si="1"/>
        <v>5197.93922254722</v>
      </c>
      <c r="J34" s="19"/>
      <c r="K34" s="20">
        <v>3911360.9</v>
      </c>
      <c r="L34" s="19"/>
      <c r="M34" s="4"/>
      <c r="O34" s="35"/>
    </row>
    <row r="35" spans="1:13" ht="15" customHeight="1">
      <c r="A35" s="43" t="s">
        <v>81</v>
      </c>
      <c r="B35" s="44"/>
      <c r="C35" s="45"/>
      <c r="D35" s="7" t="s">
        <v>47</v>
      </c>
      <c r="E35" s="8" t="s">
        <v>20</v>
      </c>
      <c r="F35" s="30">
        <v>0.048</v>
      </c>
      <c r="G35" s="18">
        <v>2326.4</v>
      </c>
      <c r="H35" s="19"/>
      <c r="I35" s="36">
        <f t="shared" si="1"/>
        <v>111.66724032303719</v>
      </c>
      <c r="J35" s="19"/>
      <c r="K35" s="20">
        <v>84027.7</v>
      </c>
      <c r="L35" s="19"/>
      <c r="M35" s="4"/>
    </row>
    <row r="36" spans="1:13" ht="38.25" customHeight="1">
      <c r="A36" s="46" t="s">
        <v>82</v>
      </c>
      <c r="B36" s="47"/>
      <c r="C36" s="48"/>
      <c r="D36" s="7" t="s">
        <v>48</v>
      </c>
      <c r="E36" s="8" t="s">
        <v>19</v>
      </c>
      <c r="F36" s="30">
        <v>0.00206</v>
      </c>
      <c r="G36" s="18">
        <v>170000</v>
      </c>
      <c r="H36" s="19"/>
      <c r="I36" s="36">
        <f t="shared" si="1"/>
        <v>350.19993807169067</v>
      </c>
      <c r="J36" s="19"/>
      <c r="K36" s="20">
        <v>263519.5</v>
      </c>
      <c r="L36" s="19">
        <f>G36*F36*752483</f>
        <v>263519546.60000002</v>
      </c>
      <c r="M36" s="4"/>
    </row>
    <row r="37" spans="1:13" ht="25.5" customHeight="1">
      <c r="A37" s="43" t="s">
        <v>110</v>
      </c>
      <c r="B37" s="44"/>
      <c r="C37" s="45"/>
      <c r="D37" s="7" t="s">
        <v>49</v>
      </c>
      <c r="E37" s="8" t="s">
        <v>102</v>
      </c>
      <c r="F37" s="24">
        <v>0.06</v>
      </c>
      <c r="G37" s="18">
        <v>14619.5</v>
      </c>
      <c r="H37" s="19"/>
      <c r="I37" s="36">
        <f t="shared" si="1"/>
        <v>877.1699825776795</v>
      </c>
      <c r="J37" s="19"/>
      <c r="K37" s="20">
        <v>660055.5</v>
      </c>
      <c r="L37" s="19"/>
      <c r="M37" s="4"/>
    </row>
    <row r="38" spans="1:13" ht="15" customHeight="1">
      <c r="A38" s="43" t="s">
        <v>91</v>
      </c>
      <c r="B38" s="44"/>
      <c r="C38" s="45"/>
      <c r="D38" s="7" t="s">
        <v>50</v>
      </c>
      <c r="E38" s="8" t="s">
        <v>20</v>
      </c>
      <c r="F38" s="24">
        <f>F58</f>
        <v>0</v>
      </c>
      <c r="G38" s="18"/>
      <c r="H38" s="19"/>
      <c r="I38" s="20">
        <f>I58</f>
        <v>0</v>
      </c>
      <c r="J38" s="19"/>
      <c r="K38" s="20">
        <f>K58</f>
        <v>0</v>
      </c>
      <c r="L38" s="19"/>
      <c r="M38" s="4"/>
    </row>
    <row r="39" spans="1:13" ht="15" customHeight="1">
      <c r="A39" s="43" t="s">
        <v>83</v>
      </c>
      <c r="B39" s="44"/>
      <c r="C39" s="45"/>
      <c r="D39" s="7" t="s">
        <v>52</v>
      </c>
      <c r="E39" s="9" t="s">
        <v>103</v>
      </c>
      <c r="F39" s="23"/>
      <c r="G39" s="19"/>
      <c r="H39" s="19"/>
      <c r="I39" s="36">
        <f>K39/752483*1000</f>
        <v>98.8868851522227</v>
      </c>
      <c r="J39" s="19"/>
      <c r="K39" s="18">
        <v>74410.7</v>
      </c>
      <c r="L39" s="19"/>
      <c r="M39" s="5"/>
    </row>
    <row r="40" spans="1:13" ht="34.5" customHeight="1">
      <c r="A40" s="52" t="s">
        <v>51</v>
      </c>
      <c r="B40" s="53"/>
      <c r="C40" s="54"/>
      <c r="D40" s="7" t="s">
        <v>53</v>
      </c>
      <c r="E40" s="7"/>
      <c r="F40" s="23"/>
      <c r="G40" s="19"/>
      <c r="H40" s="19"/>
      <c r="I40" s="18">
        <f>I41+I42+I43+I44+I45+I48</f>
        <v>10640.300000000001</v>
      </c>
      <c r="J40" s="19"/>
      <c r="K40" s="18">
        <f>K41+K42+K43+K44+K45+K48</f>
        <v>8006658.5</v>
      </c>
      <c r="L40" s="20">
        <f>ROUND(K40/K29,2)</f>
        <v>0.99</v>
      </c>
      <c r="M40" s="4"/>
    </row>
    <row r="41" spans="1:13" ht="21.75" customHeight="1">
      <c r="A41" s="43" t="s">
        <v>24</v>
      </c>
      <c r="B41" s="44"/>
      <c r="C41" s="45"/>
      <c r="D41" s="7" t="s">
        <v>80</v>
      </c>
      <c r="E41" s="7" t="s">
        <v>15</v>
      </c>
      <c r="F41" s="22">
        <v>0.3</v>
      </c>
      <c r="G41" s="18">
        <v>2224.6</v>
      </c>
      <c r="H41" s="19"/>
      <c r="I41" s="18">
        <v>667.4</v>
      </c>
      <c r="J41" s="19"/>
      <c r="K41" s="18">
        <v>502192.1</v>
      </c>
      <c r="L41" s="19"/>
      <c r="M41" s="4"/>
    </row>
    <row r="42" spans="1:13" ht="51">
      <c r="A42" s="60" t="s">
        <v>17</v>
      </c>
      <c r="B42" s="61"/>
      <c r="C42" s="62"/>
      <c r="D42" s="7" t="s">
        <v>55</v>
      </c>
      <c r="E42" s="28" t="s">
        <v>42</v>
      </c>
      <c r="F42" s="22">
        <v>2.35</v>
      </c>
      <c r="G42" s="18">
        <v>452.5</v>
      </c>
      <c r="H42" s="19"/>
      <c r="I42" s="18">
        <v>1063.4</v>
      </c>
      <c r="J42" s="19"/>
      <c r="K42" s="18">
        <v>800171.6</v>
      </c>
      <c r="L42" s="19"/>
      <c r="M42" s="6"/>
    </row>
    <row r="43" spans="1:13" ht="51">
      <c r="A43" s="63"/>
      <c r="B43" s="64"/>
      <c r="C43" s="65"/>
      <c r="D43" s="7" t="s">
        <v>56</v>
      </c>
      <c r="E43" s="28" t="s">
        <v>44</v>
      </c>
      <c r="F43" s="22">
        <v>0.56</v>
      </c>
      <c r="G43" s="18">
        <v>579.3</v>
      </c>
      <c r="H43" s="19"/>
      <c r="I43" s="18">
        <v>324.4</v>
      </c>
      <c r="J43" s="19"/>
      <c r="K43" s="18">
        <v>244111.5</v>
      </c>
      <c r="L43" s="19"/>
      <c r="M43" s="4"/>
    </row>
    <row r="44" spans="1:13" ht="15">
      <c r="A44" s="66"/>
      <c r="B44" s="67"/>
      <c r="C44" s="68"/>
      <c r="D44" s="7" t="s">
        <v>58</v>
      </c>
      <c r="E44" s="28" t="s">
        <v>18</v>
      </c>
      <c r="F44" s="22">
        <v>1.98</v>
      </c>
      <c r="G44" s="18">
        <v>1267.7</v>
      </c>
      <c r="H44" s="19"/>
      <c r="I44" s="18">
        <v>2510</v>
      </c>
      <c r="J44" s="19"/>
      <c r="K44" s="18">
        <v>1888766.9</v>
      </c>
      <c r="L44" s="19"/>
      <c r="M44" s="4"/>
    </row>
    <row r="45" spans="1:13" ht="33" customHeight="1">
      <c r="A45" s="79" t="s">
        <v>54</v>
      </c>
      <c r="B45" s="80"/>
      <c r="C45" s="81"/>
      <c r="D45" s="7" t="s">
        <v>60</v>
      </c>
      <c r="E45" s="8" t="s">
        <v>19</v>
      </c>
      <c r="F45" s="29">
        <v>0.17235</v>
      </c>
      <c r="G45" s="18">
        <v>29910.7</v>
      </c>
      <c r="H45" s="19"/>
      <c r="I45" s="18">
        <v>5197.9</v>
      </c>
      <c r="J45" s="19"/>
      <c r="K45" s="18">
        <v>3911360.9</v>
      </c>
      <c r="L45" s="19"/>
      <c r="M45" s="4"/>
    </row>
    <row r="46" spans="1:12" ht="15">
      <c r="A46" s="43" t="s">
        <v>57</v>
      </c>
      <c r="B46" s="44"/>
      <c r="C46" s="45"/>
      <c r="D46" s="7" t="s">
        <v>84</v>
      </c>
      <c r="E46" s="28" t="s">
        <v>20</v>
      </c>
      <c r="F46" s="29">
        <v>0.048</v>
      </c>
      <c r="G46" s="18">
        <v>2326.4</v>
      </c>
      <c r="H46" s="19"/>
      <c r="I46" s="18" t="s">
        <v>116</v>
      </c>
      <c r="J46" s="19"/>
      <c r="K46" s="18">
        <v>84027.7</v>
      </c>
      <c r="L46" s="19"/>
    </row>
    <row r="47" spans="1:12" ht="33" customHeight="1">
      <c r="A47" s="46" t="s">
        <v>59</v>
      </c>
      <c r="B47" s="47"/>
      <c r="C47" s="48"/>
      <c r="D47" s="7" t="s">
        <v>85</v>
      </c>
      <c r="E47" s="8" t="s">
        <v>19</v>
      </c>
      <c r="F47" s="29">
        <v>0.00206</v>
      </c>
      <c r="G47" s="18">
        <v>170000</v>
      </c>
      <c r="H47" s="19"/>
      <c r="I47" s="18">
        <v>350.2</v>
      </c>
      <c r="J47" s="19"/>
      <c r="K47" s="18">
        <v>263519.5</v>
      </c>
      <c r="L47" s="19"/>
    </row>
    <row r="48" spans="1:12" ht="15">
      <c r="A48" s="43" t="s">
        <v>21</v>
      </c>
      <c r="B48" s="44"/>
      <c r="C48" s="45"/>
      <c r="D48" s="7" t="s">
        <v>62</v>
      </c>
      <c r="E48" s="8" t="s">
        <v>102</v>
      </c>
      <c r="F48" s="22">
        <v>0.06</v>
      </c>
      <c r="G48" s="18">
        <v>14619.5</v>
      </c>
      <c r="H48" s="19"/>
      <c r="I48" s="18">
        <v>877.2</v>
      </c>
      <c r="J48" s="19"/>
      <c r="K48" s="18">
        <v>660055.5</v>
      </c>
      <c r="L48" s="19"/>
    </row>
    <row r="49" spans="1:12" ht="26.25" customHeight="1">
      <c r="A49" s="52" t="s">
        <v>61</v>
      </c>
      <c r="B49" s="53"/>
      <c r="C49" s="54"/>
      <c r="D49" s="7" t="s">
        <v>63</v>
      </c>
      <c r="E49" s="7"/>
      <c r="F49" s="23"/>
      <c r="G49" s="19"/>
      <c r="H49" s="19"/>
      <c r="I49" s="18"/>
      <c r="J49" s="19"/>
      <c r="K49" s="18"/>
      <c r="L49" s="20">
        <f>ROUND(K49/K29,2)</f>
        <v>0</v>
      </c>
    </row>
    <row r="50" spans="1:12" ht="19.5" customHeight="1">
      <c r="A50" s="43" t="s">
        <v>24</v>
      </c>
      <c r="B50" s="44"/>
      <c r="C50" s="45"/>
      <c r="D50" s="7" t="s">
        <v>86</v>
      </c>
      <c r="E50" s="7" t="s">
        <v>15</v>
      </c>
      <c r="F50" s="22"/>
      <c r="G50" s="18"/>
      <c r="H50" s="19"/>
      <c r="I50" s="18"/>
      <c r="J50" s="19"/>
      <c r="K50" s="18"/>
      <c r="L50" s="19"/>
    </row>
    <row r="51" spans="1:12" ht="51">
      <c r="A51" s="60" t="s">
        <v>17</v>
      </c>
      <c r="B51" s="61"/>
      <c r="C51" s="62"/>
      <c r="D51" s="7" t="s">
        <v>65</v>
      </c>
      <c r="E51" s="28" t="s">
        <v>42</v>
      </c>
      <c r="F51" s="22"/>
      <c r="G51" s="18"/>
      <c r="H51" s="19"/>
      <c r="I51" s="18"/>
      <c r="J51" s="19"/>
      <c r="K51" s="18"/>
      <c r="L51" s="19"/>
    </row>
    <row r="52" spans="1:12" ht="51">
      <c r="A52" s="63"/>
      <c r="B52" s="64"/>
      <c r="C52" s="65"/>
      <c r="D52" s="7" t="s">
        <v>66</v>
      </c>
      <c r="E52" s="28" t="s">
        <v>44</v>
      </c>
      <c r="F52" s="22"/>
      <c r="G52" s="18"/>
      <c r="H52" s="19"/>
      <c r="I52" s="18"/>
      <c r="J52" s="19"/>
      <c r="K52" s="18"/>
      <c r="L52" s="19"/>
    </row>
    <row r="53" spans="1:12" ht="15">
      <c r="A53" s="66"/>
      <c r="B53" s="67"/>
      <c r="C53" s="68"/>
      <c r="D53" s="7" t="s">
        <v>68</v>
      </c>
      <c r="E53" s="28" t="s">
        <v>18</v>
      </c>
      <c r="F53" s="22"/>
      <c r="G53" s="18"/>
      <c r="H53" s="19"/>
      <c r="I53" s="18"/>
      <c r="J53" s="19"/>
      <c r="K53" s="18"/>
      <c r="L53" s="19"/>
    </row>
    <row r="54" spans="1:12" ht="25.5">
      <c r="A54" s="79" t="s">
        <v>64</v>
      </c>
      <c r="B54" s="80"/>
      <c r="C54" s="81"/>
      <c r="D54" s="7" t="s">
        <v>69</v>
      </c>
      <c r="E54" s="28" t="s">
        <v>19</v>
      </c>
      <c r="F54" s="29"/>
      <c r="G54" s="18"/>
      <c r="H54" s="19"/>
      <c r="I54" s="18"/>
      <c r="J54" s="19"/>
      <c r="K54" s="18"/>
      <c r="L54" s="19"/>
    </row>
    <row r="55" spans="1:12" ht="23.25" customHeight="1">
      <c r="A55" s="43" t="s">
        <v>67</v>
      </c>
      <c r="B55" s="44"/>
      <c r="C55" s="45"/>
      <c r="D55" s="7" t="s">
        <v>87</v>
      </c>
      <c r="E55" s="28" t="s">
        <v>20</v>
      </c>
      <c r="F55" s="29"/>
      <c r="G55" s="18"/>
      <c r="H55" s="19"/>
      <c r="I55" s="18"/>
      <c r="J55" s="19"/>
      <c r="K55" s="18"/>
      <c r="L55" s="19"/>
    </row>
    <row r="56" spans="1:12" ht="25.5">
      <c r="A56" s="46" t="s">
        <v>59</v>
      </c>
      <c r="B56" s="47"/>
      <c r="C56" s="48"/>
      <c r="D56" s="7" t="s">
        <v>88</v>
      </c>
      <c r="E56" s="8" t="s">
        <v>19</v>
      </c>
      <c r="F56" s="29"/>
      <c r="G56" s="18"/>
      <c r="H56" s="19"/>
      <c r="I56" s="18"/>
      <c r="J56" s="19"/>
      <c r="K56" s="18"/>
      <c r="L56" s="19"/>
    </row>
    <row r="57" spans="1:12" ht="34.5" customHeight="1">
      <c r="A57" s="43" t="s">
        <v>21</v>
      </c>
      <c r="B57" s="44"/>
      <c r="C57" s="45"/>
      <c r="D57" s="7" t="s">
        <v>71</v>
      </c>
      <c r="E57" s="8" t="s">
        <v>102</v>
      </c>
      <c r="F57" s="22"/>
      <c r="G57" s="18"/>
      <c r="H57" s="19"/>
      <c r="I57" s="18"/>
      <c r="J57" s="19"/>
      <c r="K57" s="18"/>
      <c r="L57" s="19"/>
    </row>
    <row r="58" spans="1:12" ht="35.25" customHeight="1">
      <c r="A58" s="56" t="s">
        <v>91</v>
      </c>
      <c r="B58" s="57"/>
      <c r="C58" s="58"/>
      <c r="D58" s="7" t="s">
        <v>89</v>
      </c>
      <c r="E58" s="8" t="s">
        <v>20</v>
      </c>
      <c r="F58" s="22"/>
      <c r="G58" s="18"/>
      <c r="H58" s="19"/>
      <c r="I58" s="18"/>
      <c r="J58" s="19"/>
      <c r="K58" s="18"/>
      <c r="L58" s="19"/>
    </row>
    <row r="59" spans="1:12" ht="20.25" customHeight="1">
      <c r="A59" s="49" t="s">
        <v>70</v>
      </c>
      <c r="B59" s="50"/>
      <c r="C59" s="51"/>
      <c r="D59" s="9" t="s">
        <v>90</v>
      </c>
      <c r="E59" s="9"/>
      <c r="F59" s="23"/>
      <c r="G59" s="19"/>
      <c r="H59" s="20">
        <f>H10+H24</f>
        <v>1671.8438760149181</v>
      </c>
      <c r="I59" s="36">
        <f>I29</f>
        <v>10739.2050052958</v>
      </c>
      <c r="J59" s="20">
        <f>J10+J24</f>
        <v>1445232.1259966</v>
      </c>
      <c r="K59" s="20">
        <f>K29</f>
        <v>8081069.2</v>
      </c>
      <c r="L59" s="39">
        <v>100</v>
      </c>
    </row>
    <row r="60" spans="6:12" ht="15">
      <c r="F60" s="40"/>
      <c r="G60" s="40"/>
      <c r="H60" s="40"/>
      <c r="I60" s="40"/>
      <c r="J60" s="40"/>
      <c r="K60" s="40"/>
      <c r="L60" s="40"/>
    </row>
    <row r="61" spans="1:12" ht="15">
      <c r="A61" s="69" t="s">
        <v>72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5" customHeight="1">
      <c r="A62" s="59" t="s">
        <v>114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ht="15">
      <c r="A63" s="55" t="s">
        <v>92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5">
      <c r="A64" s="42" t="s">
        <v>93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</sheetData>
  <sheetProtection/>
  <mergeCells count="63">
    <mergeCell ref="B34:C34"/>
    <mergeCell ref="A27:C27"/>
    <mergeCell ref="A31:A33"/>
    <mergeCell ref="A23:C23"/>
    <mergeCell ref="B31:B33"/>
    <mergeCell ref="A24:C24"/>
    <mergeCell ref="A30:C30"/>
    <mergeCell ref="E6:E8"/>
    <mergeCell ref="A6:C8"/>
    <mergeCell ref="H6:I6"/>
    <mergeCell ref="A25:C25"/>
    <mergeCell ref="A26:C26"/>
    <mergeCell ref="A22:C22"/>
    <mergeCell ref="A11:C11"/>
    <mergeCell ref="A13:C14"/>
    <mergeCell ref="A17:C17"/>
    <mergeCell ref="A15:C16"/>
    <mergeCell ref="J6:L6"/>
    <mergeCell ref="F6:F8"/>
    <mergeCell ref="G6:G8"/>
    <mergeCell ref="J7:K7"/>
    <mergeCell ref="G4:H4"/>
    <mergeCell ref="L7:L8"/>
    <mergeCell ref="A54:C54"/>
    <mergeCell ref="A48:C48"/>
    <mergeCell ref="A2:M2"/>
    <mergeCell ref="A3:M3"/>
    <mergeCell ref="D6:D8"/>
    <mergeCell ref="D4:F4"/>
    <mergeCell ref="H7:I7"/>
    <mergeCell ref="A42:C44"/>
    <mergeCell ref="A45:C45"/>
    <mergeCell ref="A9:C9"/>
    <mergeCell ref="A39:C39"/>
    <mergeCell ref="A18:C18"/>
    <mergeCell ref="A19:C19"/>
    <mergeCell ref="A29:C29"/>
    <mergeCell ref="A10:C10"/>
    <mergeCell ref="A12:C12"/>
    <mergeCell ref="A21:C21"/>
    <mergeCell ref="A37:C37"/>
    <mergeCell ref="A20:C20"/>
    <mergeCell ref="A28:C28"/>
    <mergeCell ref="A62:L62"/>
    <mergeCell ref="A51:C53"/>
    <mergeCell ref="A38:C38"/>
    <mergeCell ref="A35:C35"/>
    <mergeCell ref="A36:C36"/>
    <mergeCell ref="A47:C47"/>
    <mergeCell ref="A61:L61"/>
    <mergeCell ref="A50:C50"/>
    <mergeCell ref="A46:C46"/>
    <mergeCell ref="A49:C49"/>
    <mergeCell ref="J1:L1"/>
    <mergeCell ref="A64:L64"/>
    <mergeCell ref="A55:C55"/>
    <mergeCell ref="A56:C56"/>
    <mergeCell ref="A57:C57"/>
    <mergeCell ref="A59:C59"/>
    <mergeCell ref="A40:C40"/>
    <mergeCell ref="A41:C41"/>
    <mergeCell ref="A63:L63"/>
    <mergeCell ref="A58:C58"/>
  </mergeCells>
  <printOptions/>
  <pageMargins left="0.5905511811023623" right="0.1968503937007874" top="0.6692913385826772" bottom="0.35433070866141736" header="0.7480314960629921" footer="0.31496062992125984"/>
  <pageSetup horizontalDpi="600" verticalDpi="600" orientation="landscape" paperSize="9" scale="56" r:id="rId1"/>
  <headerFooter differentFirst="1">
    <oddHeader xml:space="preserve">&amp;L                    </oddHead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2017-12-13T08:47:41Z</cp:lastPrinted>
  <dcterms:created xsi:type="dcterms:W3CDTF">2013-12-24T07:04:36Z</dcterms:created>
  <dcterms:modified xsi:type="dcterms:W3CDTF">2017-12-13T08:47:49Z</dcterms:modified>
  <cp:category/>
  <cp:version/>
  <cp:contentType/>
  <cp:contentStatus/>
</cp:coreProperties>
</file>